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QUIVOS\DINHO 2018\PROJETO DE REPAROS NO CENTRO COMUNITÁRIO DO BAIRRO SÃO CRISTOÃO\CENTRO COMUNITÁRIO SÃO CRISTOVÃO (licitação)\"/>
    </mc:Choice>
  </mc:AlternateContent>
  <bookViews>
    <workbookView xWindow="0" yWindow="0" windowWidth="19170" windowHeight="7680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62913"/>
</workbook>
</file>

<file path=xl/calcChain.xml><?xml version="1.0" encoding="utf-8"?>
<calcChain xmlns="http://schemas.openxmlformats.org/spreadsheetml/2006/main">
  <c r="I47" i="1" l="1"/>
  <c r="I13" i="1"/>
  <c r="I39" i="1"/>
  <c r="I48" i="1"/>
  <c r="I49" i="1"/>
  <c r="I46" i="1" l="1"/>
  <c r="J48" i="1" s="1"/>
  <c r="H9" i="1"/>
  <c r="I9" i="1" s="1"/>
  <c r="H38" i="1"/>
  <c r="I38" i="1"/>
  <c r="J47" i="1" l="1"/>
  <c r="J49" i="1"/>
  <c r="H45" i="1" l="1"/>
  <c r="I45" i="1" s="1"/>
  <c r="H44" i="1"/>
  <c r="I44" i="1" s="1"/>
  <c r="H43" i="1"/>
  <c r="I43" i="1" s="1"/>
  <c r="H41" i="1"/>
  <c r="I41" i="1" s="1"/>
  <c r="H37" i="1"/>
  <c r="I37" i="1" s="1"/>
  <c r="H36" i="1"/>
  <c r="I36" i="1" s="1"/>
  <c r="H35" i="1"/>
  <c r="I35" i="1" s="1"/>
  <c r="H34" i="1"/>
  <c r="I34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I24" i="1" l="1"/>
  <c r="J31" i="1" s="1"/>
  <c r="I33" i="1"/>
  <c r="J34" i="1" s="1"/>
  <c r="J38" i="1"/>
  <c r="I40" i="1"/>
  <c r="J41" i="1" s="1"/>
  <c r="I42" i="1"/>
  <c r="J45" i="1" s="1"/>
  <c r="J27" i="1"/>
  <c r="I12" i="1"/>
  <c r="J23" i="1" s="1"/>
  <c r="J32" i="1"/>
  <c r="J29" i="1"/>
  <c r="J17" i="1"/>
  <c r="H11" i="1"/>
  <c r="I11" i="1" s="1"/>
  <c r="H8" i="1"/>
  <c r="I8" i="1" s="1"/>
  <c r="H7" i="1"/>
  <c r="I7" i="1" s="1"/>
  <c r="H10" i="1"/>
  <c r="I10" i="1" s="1"/>
  <c r="J30" i="1" l="1"/>
  <c r="J28" i="1"/>
  <c r="J25" i="1"/>
  <c r="J22" i="1"/>
  <c r="J20" i="1"/>
  <c r="J26" i="1"/>
  <c r="J19" i="1"/>
  <c r="I6" i="1"/>
  <c r="H53" i="1" s="1"/>
  <c r="J9" i="1"/>
  <c r="J43" i="1"/>
  <c r="J44" i="1"/>
  <c r="J21" i="1"/>
  <c r="J13" i="1"/>
  <c r="J14" i="1"/>
  <c r="J18" i="1"/>
  <c r="J15" i="1"/>
  <c r="J16" i="1"/>
  <c r="J37" i="1"/>
  <c r="J39" i="1"/>
  <c r="J35" i="1"/>
  <c r="J36" i="1"/>
  <c r="J11" i="1" l="1"/>
  <c r="J7" i="1"/>
  <c r="J8" i="1"/>
  <c r="J10" i="1"/>
</calcChain>
</file>

<file path=xl/sharedStrings.xml><?xml version="1.0" encoding="utf-8"?>
<sst xmlns="http://schemas.openxmlformats.org/spreadsheetml/2006/main" count="212" uniqueCount="145">
  <si>
    <t>Obra</t>
  </si>
  <si>
    <t>Bancos</t>
  </si>
  <si>
    <t>B.D.I.</t>
  </si>
  <si>
    <t>Encargos Sociais</t>
  </si>
  <si>
    <t xml:space="preserve">SINAPI - 08/2020 - Paraná
</t>
  </si>
  <si>
    <t xml:space="preserve"> 26,0%</t>
  </si>
  <si>
    <t>Não Desonerado: embutido nos preços unitário dos insumos de mão de obra, de acordo com as bases.</t>
  </si>
  <si>
    <t>Planilha Orçamentária Sintética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</si>
  <si>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</si>
  <si>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</si>
  <si>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</si>
  <si>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</si>
  <si>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</si>
  <si>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</si>
  <si>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</si>
  <si>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</si>
  <si>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</si>
  <si>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</si>
  <si>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</si>
  <si>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</si>
  <si>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1.1 </t>
  </si>
  <si>
    <t xml:space="preserve"> 97628 </t>
  </si>
  <si>
    <t>SINAPI</t>
  </si>
  <si>
    <t>DEMOLIÇÃO DE LAJES, DE FORMA MANUAL, SEM REAPROVEITAMENTO. AF_12/2017</t>
  </si>
  <si>
    <t>m³</t>
  </si>
  <si>
    <t xml:space="preserve"> 1.2 </t>
  </si>
  <si>
    <t xml:space="preserve"> 99059 </t>
  </si>
  <si>
    <t>LOCACAO CONVENCIONAL DE OBRA, UTILIZANDO GABARITO DE TÁBUAS CORRIDAS PONTALETADAS A CADA 2,00M -  2 UTILIZAÇÕES. AF_10/2018</t>
  </si>
  <si>
    <t>M</t>
  </si>
  <si>
    <t xml:space="preserve"> 2 </t>
  </si>
  <si>
    <t>INFRAESTRUTURA</t>
  </si>
  <si>
    <t xml:space="preserve"> 2.1 </t>
  </si>
  <si>
    <t xml:space="preserve"> 96543 </t>
  </si>
  <si>
    <t>ARMAÇÃO DE BLOCO, VIGA BALDRAME E SAPATA UTILIZANDO AÇO CA-60 DE 5 MM - MONTAGEM. AF_06/2017</t>
  </si>
  <si>
    <t>KG</t>
  </si>
  <si>
    <t xml:space="preserve"> 2.2 </t>
  </si>
  <si>
    <t xml:space="preserve"> 96545 </t>
  </si>
  <si>
    <t>ARMAÇÃO DE BLOCO, VIGA BALDRAME OU SAPATA UTILIZANDO AÇO CA-50 DE 8 MM - MONTAGEM. AF_06/2017</t>
  </si>
  <si>
    <t xml:space="preserve"> 2.3 </t>
  </si>
  <si>
    <t xml:space="preserve"> 96546 </t>
  </si>
  <si>
    <t>ARMAÇÃO DE BLOCO, VIGA BALDRAME OU SAPATA UTILIZANDO AÇO CA-50 DE 10 MM - MONTAGEM. AF_06/2017</t>
  </si>
  <si>
    <t xml:space="preserve"> 2.4 </t>
  </si>
  <si>
    <t xml:space="preserve"> 101174 </t>
  </si>
  <si>
    <t>ESTACA BROCA DE CONCRETO, DIÂMETRO DE 25CM, ESCAVAÇÃO MANUAL COM TRADO CONCHA, COM ARMADURA DE ARRANQUE. AF_05/2020</t>
  </si>
  <si>
    <t xml:space="preserve"> 2.5 </t>
  </si>
  <si>
    <t xml:space="preserve"> 96527 </t>
  </si>
  <si>
    <t>ESCAVAÇÃO MANUAL DE VALA PARA VIGA BALDRAME, COM PREVISÃO DE FÔRMA. AF_06/2017</t>
  </si>
  <si>
    <t xml:space="preserve"> 2.6 </t>
  </si>
  <si>
    <t xml:space="preserve"> 96530 </t>
  </si>
  <si>
    <t>FABRICAÇÃO, MONTAGEM E DESMONTAGEM DE FÔRMA PARA VIGA BALDRAME, EM MADEIRA SERRADA, E=25 MM, 1 UTILIZAÇÃO. AF_06/2017</t>
  </si>
  <si>
    <t>m²</t>
  </si>
  <si>
    <t xml:space="preserve"> 2.7 </t>
  </si>
  <si>
    <t xml:space="preserve"> 94965 </t>
  </si>
  <si>
    <t>CONCRETO FCK = 25MPA, TRAÇO 1:2,3:2,7 (CIMENTO/ AREIA MÉDIA/ BRITA 1)  - PREPARO MECÂNICO COM BETONEIRA 400 L. AF_07/2016</t>
  </si>
  <si>
    <t xml:space="preserve"> 2.8 </t>
  </si>
  <si>
    <t xml:space="preserve"> 92873 </t>
  </si>
  <si>
    <t>LANÇAMENTO COM USO DE BALDES, ADENSAMENTO E ACABAMENTO DE CONCRETO EM ESTRUTURAS. AF_12/2015</t>
  </si>
  <si>
    <t xml:space="preserve"> 2.9 </t>
  </si>
  <si>
    <t xml:space="preserve"> 96622 </t>
  </si>
  <si>
    <t>LASTRO COM MATERIAL GRANULAR, APLICAÇÃO EM PISOS OU RADIERS, ESPESSURA DE *5 CM*. AF_08/2017</t>
  </si>
  <si>
    <t xml:space="preserve"> 2.10 </t>
  </si>
  <si>
    <t xml:space="preserve"> 94962 </t>
  </si>
  <si>
    <t>CONCRETO MAGRO PARA LASTRO, TRAÇO 1:4,5:4,5 (CIMENTO/ AREIA MÉDIA/ BRITA 1)  - PREPARO MECÂNICO COM BETONEIRA 400 L. AF_07/2016</t>
  </si>
  <si>
    <t xml:space="preserve"> 2.11 </t>
  </si>
  <si>
    <t xml:space="preserve"> 87745 </t>
  </si>
  <si>
    <t>CONTRAPISO EM ARGAMASSA TRAÇO 1:4 (CIMENTO E AREIA), PREPARO MECÂNICO COM BETONEIRA 400 L, APLICADO EM ÁREAS MOLHADAS SOBRE LAJE, ADERIDO, ESPESSURA 3CM. AF_06/2014</t>
  </si>
  <si>
    <t xml:space="preserve"> 3 </t>
  </si>
  <si>
    <t>SUPERESTRUTURA</t>
  </si>
  <si>
    <t xml:space="preserve"> 3.1 </t>
  </si>
  <si>
    <t xml:space="preserve"> 92775 </t>
  </si>
  <si>
    <t>ARMAÇÃO DE PILAR OU VIGA DE UMA ESTRUTURA CONVENCIONAL DE CONCRETO ARMADO EM UMA EDIFICAÇÃO TÉRREA OU SOBRADO UTILIZANDO AÇO CA-60 DE 5,0 MM - MONTAGEM. AF_12/2015</t>
  </si>
  <si>
    <t xml:space="preserve"> 3.2 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</si>
  <si>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</si>
  <si>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</si>
  <si>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92776 </t>
  </si>
  <si>
    <t>ARMAÇÃO DE PILAR OU VIGA DE UMA ESTRUTURA CONVENCIONAL DE CONCRETO ARMADO EM UMA EDIFICAÇÃO TÉRREA OU SOBRADO UTILIZANDO AÇO CA-50 DE 6,3 MM - MONTAGEM. AF_12/2015</t>
  </si>
  <si>
    <t xml:space="preserve"> 3.3 </t>
  </si>
  <si>
    <t xml:space="preserve"> 92778 </t>
  </si>
  <si>
    <t>ARMAÇÃO DE PILAR OU VIGA DE UMA ESTRUTURA CONVENCIONAL DE CONCRETO ARMADO EM UMA EDIFICAÇÃO TÉRREA OU SOBRADO UTILIZANDO AÇO CA-50 DE 10,0 MM - MONTAGEM. AF_12/2015</t>
  </si>
  <si>
    <t xml:space="preserve"> 3.4 </t>
  </si>
  <si>
    <t xml:space="preserve"> 92410 </t>
  </si>
  <si>
    <t>MONTAGEM E DESMONTAGEM DE FÔRMA DE PILARES RETANGULARES E ESTRUTURAS SIMILARES COM ÁREA MÉDIA DAS SEÇÕES MENOR OU IGUAL A 0,25 M², PÉ-DIREITO SIMPLES, EM MADEIRA SERRADA, 2 UTILIZAÇÕES. AF_12/2015</t>
  </si>
  <si>
    <t xml:space="preserve"> 3.5 </t>
  </si>
  <si>
    <t xml:space="preserve"> 92446 </t>
  </si>
  <si>
    <t>MONTAGEM E DESMONTAGEM DE FÔRMA DE VIGA, ESCORAMENTO COM PONTALETE DE MADEIRA, PÉ-DIREITO SIMPLES, EM MADEIRA SERRADA, 1 UTILIZAÇÃO. AF_12/2015</t>
  </si>
  <si>
    <t xml:space="preserve"> 3.6 </t>
  </si>
  <si>
    <t xml:space="preserve"> 3.7 </t>
  </si>
  <si>
    <t xml:space="preserve"> 4 </t>
  </si>
  <si>
    <t>COBERTURA</t>
  </si>
  <si>
    <t xml:space="preserve"> 4.1 </t>
  </si>
  <si>
    <t xml:space="preserve"> 92557 </t>
  </si>
  <si>
    <t>FABRICAÇÃO E INSTALAÇÃO DE TESOURA INTEIRA EM MADEIRA NÃO APARELHADA, VÃO DE 5 M, PARA TELHA ONDULADA DE FIBROCIMENTO, METÁLICA, PLÁSTICA OU TERMOACÚSTICA, INCLUSO IÇAMENTO. AF_07/2019</t>
  </si>
  <si>
    <t>UN</t>
  </si>
  <si>
    <t xml:space="preserve"> 4.2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</si>
  <si>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</si>
  <si>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</si>
  <si>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4.3 </t>
  </si>
  <si>
    <t xml:space="preserve"> 94207 </t>
  </si>
  <si>
    <t>TELHAMENTO COM TELHA ONDULADA DE FIBROCIMENTO E = 6 MM, COM RECOBRIMENTO LATERAL DE 1/4 DE ONDA PARA TELHADO COM INCLINAÇÃO MAIOR QUE 10°, COM ATÉ 2 ÁGUAS, INCLUSO IÇAMENTO. AF_07/2019</t>
  </si>
  <si>
    <t xml:space="preserve"> 4.4 </t>
  </si>
  <si>
    <t xml:space="preserve"> 100434 </t>
  </si>
  <si>
    <t>CALHA DE BEIRAL, SEMICIRCULAR DE PVC, DIAMETRO 125 MM, INCLUINDO CABECEIRAS, EMENDAS, BOCAIS, SUPORTES E VEDAÇÕES, EXCLUINDO CONDUTORES, INCLUSO TRANSPORTE VERTICAL. AF_07/2019</t>
  </si>
  <si>
    <t xml:space="preserve"> 96116 </t>
  </si>
  <si>
    <t>FORRO EM RÉGUAS DE PVC, FRISADO, PARA AMBIENTES COMERCIAIS, INCLUSIVE ESTRUTURA DE FIXAÇÃO. AF_05/2017_P</t>
  </si>
  <si>
    <t xml:space="preserve"> 5 </t>
  </si>
  <si>
    <t>IMPERMEABILIZAÇÃO</t>
  </si>
  <si>
    <t xml:space="preserve"> 5.1 </t>
  </si>
  <si>
    <t xml:space="preserve"> 98555 </t>
  </si>
  <si>
    <t>IMPERMEABILIZAÇÃO DE SUPERFÍCIE COM ARGAMASSA POLIMÉRICA / MEMBRANA ACRÍLICA, 3 DEMÃOS. AF_06/2018</t>
  </si>
  <si>
    <t xml:space="preserve"> 6 </t>
  </si>
  <si>
    <t>PINTURAS E TEXTURAS</t>
  </si>
  <si>
    <t xml:space="preserve"> 6.1 </t>
  </si>
  <si>
    <t xml:space="preserve"> 88485 </t>
  </si>
  <si>
    <t>APLICAÇÃO DE FUNDO SELADOR ACRÍLICO EM PAREDES, UMA DEMÃO. AF_06/2014</t>
  </si>
  <si>
    <t xml:space="preserve"> 6.2 </t>
  </si>
  <si>
    <t xml:space="preserve"> 88487 </t>
  </si>
  <si>
    <t>APLICAÇÃO MANUAL DE PINTURA COM TINTA LÁTEX PVA EM PAREDES, DUAS DEMÃOS. AF_06/2014</t>
  </si>
  <si>
    <t xml:space="preserve"> 6.3 </t>
  </si>
  <si>
    <t xml:space="preserve"> 88489 </t>
  </si>
  <si>
    <t>APLICAÇÃO MANUAL DE PINTURA COM TINTA LÁTEX ACRÍLICA EM PAREDES, DUAS DEMÃOS. AF_06/2014</t>
  </si>
  <si>
    <t xml:space="preserve"> 7 </t>
  </si>
  <si>
    <t>INSTALAÇÕES ELÉTRICAS</t>
  </si>
  <si>
    <t>Total Geral</t>
  </si>
  <si>
    <t>_______________________________________________________________
João Yasuji Sakai
Eng. Civil CREA 21735-D/PR
Diretor de Planejamento</t>
  </si>
  <si>
    <t>MOBILIZAÇÃO E DESMOBILIZAÇÃO DE EQUIPAMENTOS E MATERIAIS (andaimes, betoneira, ferramentas manuais e deslocamento de mobilidade de pessoal)</t>
  </si>
  <si>
    <t>ud</t>
  </si>
  <si>
    <t>M2</t>
  </si>
  <si>
    <t>SINAPI-I</t>
  </si>
  <si>
    <t>PLACA DE OBRA (PARA CONSTRUCAO CIVIL) EM CHAPA GALVANIZADA *N. 22*, ADESIVADA, DE *2,0 X 1,25* M</t>
  </si>
  <si>
    <t>TUBO PVC, SÉRIE R, ÁGUA PLUVIAL, DN 100 MM, FORNECIDO E INSTALADO EM CONDUTORES VERTICAIS DE ÁGUAS PLUVIAIS. AF_12/2014</t>
  </si>
  <si>
    <t xml:space="preserve"> 4.5</t>
  </si>
  <si>
    <t xml:space="preserve"> 4.6</t>
  </si>
  <si>
    <t>89578</t>
  </si>
  <si>
    <t xml:space="preserve"> 1.2</t>
  </si>
  <si>
    <t xml:space="preserve"> 1.3</t>
  </si>
  <si>
    <t xml:space="preserve"> 1.4</t>
  </si>
  <si>
    <t>SUPORTE DE MADEIRA PARA PLACA DE SINALIZAÇÃO, H=3,00M</t>
  </si>
  <si>
    <t>DER</t>
  </si>
  <si>
    <t>UD</t>
  </si>
  <si>
    <t xml:space="preserve">Reparos e ampliação do Centro Comunitário São Cristóvão                                           </t>
  </si>
  <si>
    <t>Local: Rua Irmã Carmelita Mª Cecília de Jesus, lote 07 quadra 05, Bairro São Cristovão.</t>
  </si>
  <si>
    <t>7.1</t>
  </si>
  <si>
    <t>Local</t>
  </si>
  <si>
    <t>PONTO DE UTILIZAÇÃO DE EQUIPAMENTOS ELÉTRICOS, RESIDENCIAL, INCLUINDO SUPORTE E PLACA, CAIXA ELÉTRICA, ELETRODUTO, CABO, RASGO, QUEBRA E CHUMBAMENTO. AF_01/2016</t>
  </si>
  <si>
    <t>FORNECIMENTO E INSTALAÇÃO DE VENTILADORES ELÉTRICOS DE PAREDE 50CM COM 3 VELOCIDADES, INCLUSIVE INSTALAÇÃO.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</si>
</sst>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%"/>
    <numFmt numFmtId="165" formatCode="0.0"/>
  </numFmts>
  <fonts count="2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color theme="9"/>
      <name val="Arial"/>
      <family val="1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0" fontId="15" fillId="16" borderId="0" xfId="0" applyFont="1" applyFill="1" applyAlignment="1">
      <alignment horizontal="left" vertical="top" wrapText="1"/>
    </xf>
    <xf numFmtId="0" fontId="16" fillId="17" borderId="0" xfId="0" applyFont="1" applyFill="1" applyAlignment="1">
      <alignment horizontal="center" vertical="top" wrapText="1"/>
    </xf>
    <xf numFmtId="0" fontId="17" fillId="18" borderId="0" xfId="0" applyFont="1" applyFill="1" applyAlignment="1">
      <alignment horizontal="right" vertical="top" wrapText="1"/>
    </xf>
    <xf numFmtId="0" fontId="19" fillId="20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center" vertical="top" wrapText="1"/>
    </xf>
    <xf numFmtId="4" fontId="13" fillId="14" borderId="12" xfId="0" applyNumberFormat="1" applyFont="1" applyFill="1" applyBorder="1" applyAlignment="1">
      <alignment horizontal="right" vertical="top" wrapText="1"/>
    </xf>
    <xf numFmtId="164" fontId="21" fillId="15" borderId="12" xfId="0" applyNumberFormat="1" applyFont="1" applyFill="1" applyBorder="1" applyAlignment="1">
      <alignment horizontal="right" vertical="top" wrapText="1"/>
    </xf>
    <xf numFmtId="0" fontId="14" fillId="11" borderId="12" xfId="0" applyFont="1" applyFill="1" applyBorder="1" applyAlignment="1">
      <alignment horizontal="left" vertical="top" wrapText="1"/>
    </xf>
    <xf numFmtId="0" fontId="14" fillId="13" borderId="12" xfId="0" applyFont="1" applyFill="1" applyBorder="1" applyAlignment="1">
      <alignment horizontal="right" vertical="top" wrapText="1"/>
    </xf>
    <xf numFmtId="0" fontId="14" fillId="12" borderId="12" xfId="0" applyFont="1" applyFill="1" applyBorder="1" applyAlignment="1">
      <alignment horizontal="center" vertical="top" wrapText="1"/>
    </xf>
    <xf numFmtId="4" fontId="14" fillId="14" borderId="12" xfId="0" applyNumberFormat="1" applyFont="1" applyFill="1" applyBorder="1" applyAlignment="1">
      <alignment horizontal="right" vertical="top" wrapText="1"/>
    </xf>
    <xf numFmtId="4" fontId="14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10" fillId="12" borderId="9" xfId="0" applyFont="1" applyFill="1" applyBorder="1" applyAlignment="1">
      <alignment horizontal="center" vertical="top" wrapText="1"/>
    </xf>
    <xf numFmtId="0" fontId="22" fillId="0" borderId="13" xfId="0" applyFont="1" applyBorder="1" applyAlignment="1">
      <alignment wrapText="1"/>
    </xf>
    <xf numFmtId="0" fontId="15" fillId="16" borderId="0" xfId="0" applyFont="1" applyFill="1" applyAlignment="1">
      <alignment horizontal="left" vertical="top" wrapText="1"/>
    </xf>
    <xf numFmtId="0" fontId="0" fillId="0" borderId="0" xfId="0"/>
    <xf numFmtId="0" fontId="14" fillId="11" borderId="8" xfId="0" applyFont="1" applyFill="1" applyBorder="1" applyAlignment="1">
      <alignment horizontal="left" vertical="top" wrapText="1"/>
    </xf>
    <xf numFmtId="0" fontId="22" fillId="0" borderId="0" xfId="0" applyFont="1" applyAlignment="1">
      <alignment wrapText="1"/>
    </xf>
    <xf numFmtId="0" fontId="14" fillId="13" borderId="10" xfId="0" applyFont="1" applyFill="1" applyBorder="1" applyAlignment="1">
      <alignment horizontal="right" vertical="top" wrapText="1"/>
    </xf>
    <xf numFmtId="0" fontId="14" fillId="12" borderId="9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14" xfId="0" applyFont="1" applyBorder="1" applyAlignment="1">
      <alignment wrapText="1"/>
    </xf>
    <xf numFmtId="0" fontId="0" fillId="22" borderId="0" xfId="0" applyFill="1"/>
    <xf numFmtId="0" fontId="24" fillId="22" borderId="12" xfId="0" applyFont="1" applyFill="1" applyBorder="1" applyAlignment="1">
      <alignment horizontal="left" vertical="top" wrapText="1"/>
    </xf>
    <xf numFmtId="165" fontId="14" fillId="13" borderId="12" xfId="0" applyNumberFormat="1" applyFont="1" applyFill="1" applyBorder="1" applyAlignment="1">
      <alignment horizontal="right" vertical="top" wrapText="1"/>
    </xf>
    <xf numFmtId="0" fontId="24" fillId="22" borderId="12" xfId="0" applyFont="1" applyFill="1" applyBorder="1" applyAlignment="1">
      <alignment horizontal="center" vertical="top" wrapText="1"/>
    </xf>
    <xf numFmtId="0" fontId="24" fillId="22" borderId="12" xfId="0" applyFont="1" applyFill="1" applyBorder="1" applyAlignment="1">
      <alignment horizontal="right" vertical="top" wrapText="1"/>
    </xf>
    <xf numFmtId="0" fontId="24" fillId="22" borderId="14" xfId="0" applyFont="1" applyFill="1" applyBorder="1" applyAlignment="1">
      <alignment horizontal="left" vertical="top" wrapText="1"/>
    </xf>
    <xf numFmtId="165" fontId="24" fillId="22" borderId="12" xfId="0" applyNumberFormat="1" applyFont="1" applyFill="1" applyBorder="1" applyAlignment="1">
      <alignment horizontal="right" vertical="top" wrapText="1"/>
    </xf>
    <xf numFmtId="0" fontId="17" fillId="18" borderId="0" xfId="0" applyFont="1" applyFill="1" applyAlignment="1">
      <alignment horizontal="right" vertical="top" wrapText="1"/>
    </xf>
    <xf numFmtId="0" fontId="15" fillId="16" borderId="0" xfId="0" applyFont="1" applyFill="1" applyAlignment="1">
      <alignment horizontal="left" vertical="top" wrapText="1"/>
    </xf>
    <xf numFmtId="4" fontId="18" fillId="19" borderId="0" xfId="0" applyNumberFormat="1" applyFont="1" applyFill="1" applyAlignment="1">
      <alignment horizontal="right" vertical="top" wrapText="1"/>
    </xf>
    <xf numFmtId="0" fontId="14" fillId="21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showOutlineSymbols="0" showWhiteSpace="0" topLeftCell="C1" workbookViewId="0">
      <selection activeCell="D52" sqref="D52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51" t="s">
        <v>1</v>
      </c>
      <c r="F1" s="51"/>
      <c r="G1" s="51" t="s">
        <v>2</v>
      </c>
      <c r="H1" s="51"/>
      <c r="I1" s="51" t="s">
        <v>3</v>
      </c>
      <c r="J1" s="51"/>
    </row>
    <row r="2" spans="1:10" ht="52.5" customHeight="1" x14ac:dyDescent="0.2">
      <c r="A2" s="13"/>
      <c r="B2" s="13"/>
      <c r="C2" s="13"/>
      <c r="D2" s="13" t="s">
        <v>139</v>
      </c>
      <c r="E2" s="46" t="s">
        <v>4</v>
      </c>
      <c r="F2" s="46"/>
      <c r="G2" s="46" t="s">
        <v>5</v>
      </c>
      <c r="H2" s="46"/>
      <c r="I2" s="46" t="s">
        <v>6</v>
      </c>
      <c r="J2" s="46"/>
    </row>
    <row r="3" spans="1:10" s="30" customFormat="1" ht="24" customHeight="1" x14ac:dyDescent="0.2">
      <c r="A3" s="29"/>
      <c r="B3" s="29"/>
      <c r="C3" s="29"/>
      <c r="D3" s="29" t="s">
        <v>140</v>
      </c>
      <c r="E3" s="29"/>
      <c r="F3" s="29"/>
      <c r="G3" s="29"/>
      <c r="H3" s="29"/>
      <c r="I3" s="29"/>
      <c r="J3" s="29"/>
    </row>
    <row r="4" spans="1:10" ht="15" x14ac:dyDescent="0.25">
      <c r="A4" s="50" t="s">
        <v>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30" customHeight="1" x14ac:dyDescent="0.2">
      <c r="A5" s="2" t="s">
        <v>8</v>
      </c>
      <c r="B5" s="4" t="s">
        <v>9</v>
      </c>
      <c r="C5" s="2" t="s">
        <v>10</v>
      </c>
      <c r="D5" s="2" t="s">
        <v>11</v>
      </c>
      <c r="E5" s="3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</row>
    <row r="6" spans="1:10" ht="24" customHeight="1" x14ac:dyDescent="0.2">
      <c r="A6" s="5" t="s">
        <v>18</v>
      </c>
      <c r="B6" s="5"/>
      <c r="C6" s="5"/>
      <c r="D6" s="5" t="s">
        <v>19</v>
      </c>
      <c r="E6" s="5"/>
      <c r="F6" s="6"/>
      <c r="G6" s="5"/>
      <c r="H6" s="5"/>
      <c r="I6" s="7">
        <f>SUM(I7:I11)</f>
        <v>5542.866</v>
      </c>
      <c r="J6" s="19"/>
    </row>
    <row r="7" spans="1:10" ht="24" customHeight="1" x14ac:dyDescent="0.2">
      <c r="A7" s="9" t="s">
        <v>20</v>
      </c>
      <c r="B7" s="11" t="s">
        <v>21</v>
      </c>
      <c r="C7" s="9" t="s">
        <v>22</v>
      </c>
      <c r="D7" s="9" t="s">
        <v>23</v>
      </c>
      <c r="E7" s="10" t="s">
        <v>24</v>
      </c>
      <c r="F7" s="11">
        <v>1.2</v>
      </c>
      <c r="G7" s="12">
        <v>247.55</v>
      </c>
      <c r="H7" s="18">
        <f t="shared" ref="H7:H8" si="0">(G7*1.26)</f>
        <v>311.91300000000001</v>
      </c>
      <c r="I7" s="12">
        <f t="shared" ref="I7:I8" si="1">(F7*H7)</f>
        <v>374.29559999999998</v>
      </c>
      <c r="J7" s="25">
        <f>(I7/I6)</f>
        <v>6.7527448796344702E-2</v>
      </c>
    </row>
    <row r="8" spans="1:10" s="26" customFormat="1" ht="24" customHeight="1" x14ac:dyDescent="0.2">
      <c r="A8" s="9" t="s">
        <v>133</v>
      </c>
      <c r="B8" s="21" t="s">
        <v>137</v>
      </c>
      <c r="C8" s="20" t="s">
        <v>137</v>
      </c>
      <c r="D8" s="20" t="s">
        <v>124</v>
      </c>
      <c r="E8" s="22" t="s">
        <v>125</v>
      </c>
      <c r="F8" s="40">
        <v>1</v>
      </c>
      <c r="G8" s="23">
        <v>2010</v>
      </c>
      <c r="H8" s="23">
        <f t="shared" si="0"/>
        <v>2532.6</v>
      </c>
      <c r="I8" s="24">
        <f t="shared" si="1"/>
        <v>2532.6</v>
      </c>
      <c r="J8" s="25">
        <f>(I8/I6)</f>
        <v>0.45691164101748083</v>
      </c>
    </row>
    <row r="9" spans="1:10" s="26" customFormat="1" ht="24" customHeight="1" x14ac:dyDescent="0.25">
      <c r="A9" s="9" t="s">
        <v>134</v>
      </c>
      <c r="B9" s="21">
        <v>821000</v>
      </c>
      <c r="C9" s="20" t="s">
        <v>137</v>
      </c>
      <c r="D9" s="28" t="s">
        <v>136</v>
      </c>
      <c r="E9" s="22" t="s">
        <v>138</v>
      </c>
      <c r="F9" s="40">
        <v>2</v>
      </c>
      <c r="G9" s="23">
        <v>186</v>
      </c>
      <c r="H9" s="23">
        <f t="shared" ref="H9" si="2">(G9*1.26)</f>
        <v>234.36</v>
      </c>
      <c r="I9" s="24">
        <f t="shared" ref="I9" si="3">(F9*H9)</f>
        <v>468.72</v>
      </c>
      <c r="J9" s="25">
        <f>(I9/I7)</f>
        <v>1.2522722682286409</v>
      </c>
    </row>
    <row r="10" spans="1:10" s="26" customFormat="1" ht="29.25" customHeight="1" x14ac:dyDescent="0.25">
      <c r="A10" s="31" t="s">
        <v>135</v>
      </c>
      <c r="B10" s="21">
        <v>4813</v>
      </c>
      <c r="C10" s="20" t="s">
        <v>127</v>
      </c>
      <c r="D10" s="32" t="s">
        <v>128</v>
      </c>
      <c r="E10" s="22" t="s">
        <v>126</v>
      </c>
      <c r="F10" s="21">
        <v>2.5</v>
      </c>
      <c r="G10" s="23">
        <v>380</v>
      </c>
      <c r="H10" s="23">
        <f>(G10*1.26)</f>
        <v>478.8</v>
      </c>
      <c r="I10" s="24">
        <f>(F10*H10)</f>
        <v>1197</v>
      </c>
      <c r="J10" s="25">
        <f>(I10/I6)</f>
        <v>0.21595326316746608</v>
      </c>
    </row>
    <row r="11" spans="1:10" ht="36" customHeight="1" x14ac:dyDescent="0.2">
      <c r="A11" s="9" t="s">
        <v>25</v>
      </c>
      <c r="B11" s="11" t="s">
        <v>26</v>
      </c>
      <c r="C11" s="9" t="s">
        <v>22</v>
      </c>
      <c r="D11" s="9" t="s">
        <v>27</v>
      </c>
      <c r="E11" s="27" t="s">
        <v>28</v>
      </c>
      <c r="F11" s="11">
        <v>18</v>
      </c>
      <c r="G11" s="12">
        <v>42.78</v>
      </c>
      <c r="H11" s="18">
        <f>(G11*1.26)</f>
        <v>53.902799999999999</v>
      </c>
      <c r="I11" s="12">
        <f>(F11*H11)</f>
        <v>970.25040000000001</v>
      </c>
      <c r="J11" s="25">
        <f>(I11/I6)</f>
        <v>0.1750448955468164</v>
      </c>
    </row>
    <row r="12" spans="1:10" ht="24" customHeight="1" x14ac:dyDescent="0.2">
      <c r="A12" s="5" t="s">
        <v>29</v>
      </c>
      <c r="B12" s="5"/>
      <c r="C12" s="5"/>
      <c r="D12" s="5" t="s">
        <v>30</v>
      </c>
      <c r="E12" s="5"/>
      <c r="F12" s="6"/>
      <c r="G12" s="5"/>
      <c r="H12" s="5"/>
      <c r="I12" s="7">
        <f>SUM(I13:I23)</f>
        <v>9722.8621920000005</v>
      </c>
      <c r="J12" s="8"/>
    </row>
    <row r="13" spans="1:10" ht="24" customHeight="1" x14ac:dyDescent="0.2">
      <c r="A13" s="9" t="s">
        <v>31</v>
      </c>
      <c r="B13" s="11" t="s">
        <v>32</v>
      </c>
      <c r="C13" s="9" t="s">
        <v>22</v>
      </c>
      <c r="D13" s="9" t="s">
        <v>33</v>
      </c>
      <c r="E13" s="10" t="s">
        <v>34</v>
      </c>
      <c r="F13" s="11">
        <v>21.9</v>
      </c>
      <c r="G13" s="12">
        <v>13.58</v>
      </c>
      <c r="H13" s="12">
        <v>17.11</v>
      </c>
      <c r="I13" s="24">
        <f>(F13*H13)</f>
        <v>374.70899999999995</v>
      </c>
      <c r="J13" s="25">
        <f>(I13/I12)</f>
        <v>3.8538960297957489E-2</v>
      </c>
    </row>
    <row r="14" spans="1:10" ht="24" customHeight="1" x14ac:dyDescent="0.2">
      <c r="A14" s="9" t="s">
        <v>35</v>
      </c>
      <c r="B14" s="11" t="s">
        <v>36</v>
      </c>
      <c r="C14" s="9" t="s">
        <v>22</v>
      </c>
      <c r="D14" s="9" t="s">
        <v>37</v>
      </c>
      <c r="E14" s="10" t="s">
        <v>34</v>
      </c>
      <c r="F14" s="11">
        <v>23</v>
      </c>
      <c r="G14" s="12">
        <v>10.29</v>
      </c>
      <c r="H14" s="23">
        <f>(G14*1.26)</f>
        <v>12.965399999999999</v>
      </c>
      <c r="I14" s="24">
        <f>(F14*H14)</f>
        <v>298.20419999999996</v>
      </c>
      <c r="J14" s="25">
        <f>(I14/I12)</f>
        <v>3.0670413105861282E-2</v>
      </c>
    </row>
    <row r="15" spans="1:10" ht="24" customHeight="1" x14ac:dyDescent="0.2">
      <c r="A15" s="9" t="s">
        <v>38</v>
      </c>
      <c r="B15" s="11" t="s">
        <v>39</v>
      </c>
      <c r="C15" s="9" t="s">
        <v>22</v>
      </c>
      <c r="D15" s="9" t="s">
        <v>40</v>
      </c>
      <c r="E15" s="10" t="s">
        <v>34</v>
      </c>
      <c r="F15" s="11">
        <v>15.18</v>
      </c>
      <c r="G15" s="12">
        <v>8.83</v>
      </c>
      <c r="H15" s="23">
        <f t="shared" ref="H15:H23" si="4">(G15*1.26)</f>
        <v>11.1258</v>
      </c>
      <c r="I15" s="24">
        <f t="shared" ref="I15:I23" si="5">(F15*H15)</f>
        <v>168.889644</v>
      </c>
      <c r="J15" s="25">
        <f>(I15/I12)</f>
        <v>1.7370362827826863E-2</v>
      </c>
    </row>
    <row r="16" spans="1:10" ht="36" customHeight="1" x14ac:dyDescent="0.2">
      <c r="A16" s="9" t="s">
        <v>41</v>
      </c>
      <c r="B16" s="11" t="s">
        <v>42</v>
      </c>
      <c r="C16" s="9" t="s">
        <v>22</v>
      </c>
      <c r="D16" s="9" t="s">
        <v>43</v>
      </c>
      <c r="E16" s="10" t="s">
        <v>28</v>
      </c>
      <c r="F16" s="11">
        <v>12</v>
      </c>
      <c r="G16" s="12">
        <v>64.55</v>
      </c>
      <c r="H16" s="23">
        <f t="shared" si="4"/>
        <v>81.332999999999998</v>
      </c>
      <c r="I16" s="24">
        <f t="shared" si="5"/>
        <v>975.99599999999998</v>
      </c>
      <c r="J16" s="25">
        <f>(I16/I12)</f>
        <v>0.10038155233785503</v>
      </c>
    </row>
    <row r="17" spans="1:10" ht="24" customHeight="1" x14ac:dyDescent="0.2">
      <c r="A17" s="9" t="s">
        <v>44</v>
      </c>
      <c r="B17" s="11" t="s">
        <v>45</v>
      </c>
      <c r="C17" s="9" t="s">
        <v>22</v>
      </c>
      <c r="D17" s="9" t="s">
        <v>46</v>
      </c>
      <c r="E17" s="10" t="s">
        <v>24</v>
      </c>
      <c r="F17" s="11">
        <v>3.2</v>
      </c>
      <c r="G17" s="12">
        <v>115.51</v>
      </c>
      <c r="H17" s="23">
        <f t="shared" si="4"/>
        <v>145.54260000000002</v>
      </c>
      <c r="I17" s="24">
        <f t="shared" si="5"/>
        <v>465.73632000000009</v>
      </c>
      <c r="J17" s="25">
        <f>(I17/I12)</f>
        <v>4.7901154084361013E-2</v>
      </c>
    </row>
    <row r="18" spans="1:10" ht="36" customHeight="1" x14ac:dyDescent="0.2">
      <c r="A18" s="9" t="s">
        <v>47</v>
      </c>
      <c r="B18" s="11" t="s">
        <v>48</v>
      </c>
      <c r="C18" s="9" t="s">
        <v>22</v>
      </c>
      <c r="D18" s="9" t="s">
        <v>49</v>
      </c>
      <c r="E18" s="10" t="s">
        <v>50</v>
      </c>
      <c r="F18" s="11">
        <v>17.940000000000001</v>
      </c>
      <c r="G18" s="12">
        <v>116.97</v>
      </c>
      <c r="H18" s="23">
        <f t="shared" si="4"/>
        <v>147.38220000000001</v>
      </c>
      <c r="I18" s="24">
        <f t="shared" si="5"/>
        <v>2644.0366680000002</v>
      </c>
      <c r="J18" s="25">
        <f>(I18/I12)</f>
        <v>0.27194015669331623</v>
      </c>
    </row>
    <row r="19" spans="1:10" ht="36" customHeight="1" x14ac:dyDescent="0.2">
      <c r="A19" s="9" t="s">
        <v>51</v>
      </c>
      <c r="B19" s="11" t="s">
        <v>52</v>
      </c>
      <c r="C19" s="9" t="s">
        <v>22</v>
      </c>
      <c r="D19" s="9" t="s">
        <v>53</v>
      </c>
      <c r="E19" s="10" t="s">
        <v>24</v>
      </c>
      <c r="F19" s="11">
        <v>0.6</v>
      </c>
      <c r="G19" s="12">
        <v>310.45999999999998</v>
      </c>
      <c r="H19" s="23">
        <f t="shared" si="4"/>
        <v>391.17959999999999</v>
      </c>
      <c r="I19" s="24">
        <f t="shared" si="5"/>
        <v>234.70775999999998</v>
      </c>
      <c r="J19" s="25">
        <f>(I19/I12)</f>
        <v>2.4139780587769537E-2</v>
      </c>
    </row>
    <row r="20" spans="1:10" ht="24" customHeight="1" x14ac:dyDescent="0.2">
      <c r="A20" s="9" t="s">
        <v>54</v>
      </c>
      <c r="B20" s="11" t="s">
        <v>55</v>
      </c>
      <c r="C20" s="9" t="s">
        <v>22</v>
      </c>
      <c r="D20" s="9" t="s">
        <v>56</v>
      </c>
      <c r="E20" s="10" t="s">
        <v>24</v>
      </c>
      <c r="F20" s="11">
        <v>0.6</v>
      </c>
      <c r="G20" s="12">
        <v>198.97</v>
      </c>
      <c r="H20" s="23">
        <f t="shared" si="4"/>
        <v>250.7022</v>
      </c>
      <c r="I20" s="24">
        <f t="shared" si="5"/>
        <v>150.42132000000001</v>
      </c>
      <c r="J20" s="25">
        <f>(I20/I12)</f>
        <v>1.5470888821582507E-2</v>
      </c>
    </row>
    <row r="21" spans="1:10" ht="24" customHeight="1" x14ac:dyDescent="0.2">
      <c r="A21" s="9" t="s">
        <v>57</v>
      </c>
      <c r="B21" s="11" t="s">
        <v>58</v>
      </c>
      <c r="C21" s="9" t="s">
        <v>22</v>
      </c>
      <c r="D21" s="9" t="s">
        <v>59</v>
      </c>
      <c r="E21" s="10" t="s">
        <v>24</v>
      </c>
      <c r="F21" s="11">
        <v>0.1</v>
      </c>
      <c r="G21" s="12">
        <v>87.28</v>
      </c>
      <c r="H21" s="23">
        <f t="shared" si="4"/>
        <v>109.97280000000001</v>
      </c>
      <c r="I21" s="24">
        <f t="shared" si="5"/>
        <v>10.997280000000002</v>
      </c>
      <c r="J21" s="25">
        <f>(I21/I12)</f>
        <v>1.1310743465076155E-3</v>
      </c>
    </row>
    <row r="22" spans="1:10" ht="36" customHeight="1" x14ac:dyDescent="0.2">
      <c r="A22" s="9" t="s">
        <v>60</v>
      </c>
      <c r="B22" s="11" t="s">
        <v>61</v>
      </c>
      <c r="C22" s="9" t="s">
        <v>22</v>
      </c>
      <c r="D22" s="9" t="s">
        <v>62</v>
      </c>
      <c r="E22" s="10" t="s">
        <v>24</v>
      </c>
      <c r="F22" s="11">
        <v>12</v>
      </c>
      <c r="G22" s="12">
        <v>247.93</v>
      </c>
      <c r="H22" s="23">
        <f t="shared" si="4"/>
        <v>312.39179999999999</v>
      </c>
      <c r="I22" s="24">
        <f t="shared" si="5"/>
        <v>3748.7015999999999</v>
      </c>
      <c r="J22" s="25">
        <f>(I22/I12)</f>
        <v>0.38555535664019208</v>
      </c>
    </row>
    <row r="23" spans="1:10" ht="48" customHeight="1" x14ac:dyDescent="0.2">
      <c r="A23" s="9" t="s">
        <v>63</v>
      </c>
      <c r="B23" s="11" t="s">
        <v>64</v>
      </c>
      <c r="C23" s="9" t="s">
        <v>22</v>
      </c>
      <c r="D23" s="9" t="s">
        <v>65</v>
      </c>
      <c r="E23" s="10" t="s">
        <v>50</v>
      </c>
      <c r="F23" s="11">
        <v>12</v>
      </c>
      <c r="G23" s="12">
        <v>43.02</v>
      </c>
      <c r="H23" s="23">
        <f t="shared" si="4"/>
        <v>54.205200000000005</v>
      </c>
      <c r="I23" s="24">
        <f t="shared" si="5"/>
        <v>650.46240000000012</v>
      </c>
      <c r="J23" s="25">
        <f>(I23/I12)</f>
        <v>6.6900300256770323E-2</v>
      </c>
    </row>
    <row r="24" spans="1:10" ht="24" customHeight="1" x14ac:dyDescent="0.2">
      <c r="A24" s="5" t="s">
        <v>66</v>
      </c>
      <c r="B24" s="5"/>
      <c r="C24" s="5"/>
      <c r="D24" s="5" t="s">
        <v>67</v>
      </c>
      <c r="E24" s="5"/>
      <c r="F24" s="6"/>
      <c r="G24" s="5"/>
      <c r="H24" s="5"/>
      <c r="I24" s="7">
        <f>SUM(I25:I32)</f>
        <v>5392.66014</v>
      </c>
      <c r="J24" s="8"/>
    </row>
    <row r="25" spans="1:10" ht="48" customHeight="1" x14ac:dyDescent="0.2">
      <c r="A25" s="9" t="s">
        <v>68</v>
      </c>
      <c r="B25" s="11" t="s">
        <v>69</v>
      </c>
      <c r="C25" s="9" t="s">
        <v>22</v>
      </c>
      <c r="D25" s="9" t="s">
        <v>70</v>
      </c>
      <c r="E25" s="10" t="s">
        <v>34</v>
      </c>
      <c r="F25" s="11">
        <v>21.27</v>
      </c>
      <c r="G25" s="12">
        <v>13.73</v>
      </c>
      <c r="H25" s="23">
        <f t="shared" ref="H25:H32" si="6">(G25*1.26)</f>
        <v>17.299800000000001</v>
      </c>
      <c r="I25" s="24">
        <f t="shared" ref="I25:I32" si="7">(F25*H25)</f>
        <v>367.966746</v>
      </c>
      <c r="J25" s="25">
        <f>(I25/I24)/100</f>
        <v>6.8234736928925025E-4</v>
      </c>
    </row>
    <row r="26" spans="1:10" ht="48" customHeight="1" x14ac:dyDescent="0.2">
      <c r="A26" s="9" t="s">
        <v>71</v>
      </c>
      <c r="B26" s="11" t="s">
        <v>72</v>
      </c>
      <c r="C26" s="9" t="s">
        <v>22</v>
      </c>
      <c r="D26" s="9" t="s">
        <v>73</v>
      </c>
      <c r="E26" s="10" t="s">
        <v>34</v>
      </c>
      <c r="F26" s="11">
        <v>23.18</v>
      </c>
      <c r="G26" s="12">
        <v>10.28</v>
      </c>
      <c r="H26" s="23">
        <f t="shared" si="6"/>
        <v>12.9528</v>
      </c>
      <c r="I26" s="24">
        <f t="shared" si="7"/>
        <v>300.245904</v>
      </c>
      <c r="J26" s="25">
        <f>(I26/I24)</f>
        <v>5.5676771056445626E-2</v>
      </c>
    </row>
    <row r="27" spans="1:10" ht="48" customHeight="1" x14ac:dyDescent="0.2">
      <c r="A27" s="9" t="s">
        <v>71</v>
      </c>
      <c r="B27" s="11" t="s">
        <v>74</v>
      </c>
      <c r="C27" s="9" t="s">
        <v>22</v>
      </c>
      <c r="D27" s="9" t="s">
        <v>75</v>
      </c>
      <c r="E27" s="10" t="s">
        <v>34</v>
      </c>
      <c r="F27" s="11">
        <v>1</v>
      </c>
      <c r="G27" s="12">
        <v>11.83</v>
      </c>
      <c r="H27" s="23">
        <f t="shared" si="6"/>
        <v>14.905800000000001</v>
      </c>
      <c r="I27" s="24">
        <f t="shared" si="7"/>
        <v>14.905800000000001</v>
      </c>
      <c r="J27" s="25">
        <f>(I27/I24)</f>
        <v>2.7640903771102478E-3</v>
      </c>
    </row>
    <row r="28" spans="1:10" ht="48" customHeight="1" x14ac:dyDescent="0.2">
      <c r="A28" s="9" t="s">
        <v>76</v>
      </c>
      <c r="B28" s="11" t="s">
        <v>77</v>
      </c>
      <c r="C28" s="9" t="s">
        <v>22</v>
      </c>
      <c r="D28" s="9" t="s">
        <v>78</v>
      </c>
      <c r="E28" s="10" t="s">
        <v>34</v>
      </c>
      <c r="F28" s="11">
        <v>29.27</v>
      </c>
      <c r="G28" s="12">
        <v>8.75</v>
      </c>
      <c r="H28" s="23">
        <f t="shared" si="6"/>
        <v>11.025</v>
      </c>
      <c r="I28" s="24">
        <f t="shared" si="7"/>
        <v>322.70175</v>
      </c>
      <c r="J28" s="25">
        <f>(I28/I24)</f>
        <v>5.9840921108000697E-2</v>
      </c>
    </row>
    <row r="29" spans="1:10" ht="48" customHeight="1" x14ac:dyDescent="0.2">
      <c r="A29" s="9" t="s">
        <v>79</v>
      </c>
      <c r="B29" s="11" t="s">
        <v>80</v>
      </c>
      <c r="C29" s="9" t="s">
        <v>22</v>
      </c>
      <c r="D29" s="9" t="s">
        <v>81</v>
      </c>
      <c r="E29" s="10" t="s">
        <v>50</v>
      </c>
      <c r="F29" s="11">
        <v>10.1</v>
      </c>
      <c r="G29" s="12">
        <v>133.22999999999999</v>
      </c>
      <c r="H29" s="23">
        <f t="shared" si="6"/>
        <v>167.8698</v>
      </c>
      <c r="I29" s="24">
        <f t="shared" si="7"/>
        <v>1695.48498</v>
      </c>
      <c r="J29" s="25">
        <f>(I29/I24)</f>
        <v>0.31440605118497233</v>
      </c>
    </row>
    <row r="30" spans="1:10" ht="36" customHeight="1" x14ac:dyDescent="0.2">
      <c r="A30" s="9" t="s">
        <v>82</v>
      </c>
      <c r="B30" s="11" t="s">
        <v>83</v>
      </c>
      <c r="C30" s="9" t="s">
        <v>22</v>
      </c>
      <c r="D30" s="9" t="s">
        <v>84</v>
      </c>
      <c r="E30" s="10" t="s">
        <v>50</v>
      </c>
      <c r="F30" s="11">
        <v>10.1</v>
      </c>
      <c r="G30" s="12">
        <v>166.09</v>
      </c>
      <c r="H30" s="23">
        <f t="shared" si="6"/>
        <v>209.27340000000001</v>
      </c>
      <c r="I30" s="24">
        <f t="shared" si="7"/>
        <v>2113.6613400000001</v>
      </c>
      <c r="J30" s="25">
        <f>(I30/I24)</f>
        <v>0.39195152023802488</v>
      </c>
    </row>
    <row r="31" spans="1:10" ht="36" customHeight="1" x14ac:dyDescent="0.2">
      <c r="A31" s="9" t="s">
        <v>85</v>
      </c>
      <c r="B31" s="11" t="s">
        <v>52</v>
      </c>
      <c r="C31" s="9" t="s">
        <v>22</v>
      </c>
      <c r="D31" s="9" t="s">
        <v>53</v>
      </c>
      <c r="E31" s="10" t="s">
        <v>24</v>
      </c>
      <c r="F31" s="11">
        <v>0.9</v>
      </c>
      <c r="G31" s="12">
        <v>310.45999999999998</v>
      </c>
      <c r="H31" s="23">
        <f t="shared" si="6"/>
        <v>391.17959999999999</v>
      </c>
      <c r="I31" s="24">
        <f t="shared" si="7"/>
        <v>352.06164000000001</v>
      </c>
      <c r="J31" s="25">
        <f>(I31/I24)</f>
        <v>6.5285338007597865E-2</v>
      </c>
    </row>
    <row r="32" spans="1:10" ht="24" customHeight="1" x14ac:dyDescent="0.2">
      <c r="A32" s="9" t="s">
        <v>86</v>
      </c>
      <c r="B32" s="11" t="s">
        <v>55</v>
      </c>
      <c r="C32" s="9" t="s">
        <v>22</v>
      </c>
      <c r="D32" s="9" t="s">
        <v>56</v>
      </c>
      <c r="E32" s="10" t="s">
        <v>24</v>
      </c>
      <c r="F32" s="11">
        <v>0.9</v>
      </c>
      <c r="G32" s="12">
        <v>198.97</v>
      </c>
      <c r="H32" s="23">
        <f t="shared" si="6"/>
        <v>250.7022</v>
      </c>
      <c r="I32" s="24">
        <f t="shared" si="7"/>
        <v>225.63198</v>
      </c>
      <c r="J32" s="25">
        <f>(I32/I24)</f>
        <v>4.1840571098923363E-2</v>
      </c>
    </row>
    <row r="33" spans="1:10" ht="24" customHeight="1" x14ac:dyDescent="0.2">
      <c r="A33" s="5" t="s">
        <v>87</v>
      </c>
      <c r="B33" s="5"/>
      <c r="C33" s="5"/>
      <c r="D33" s="5" t="s">
        <v>88</v>
      </c>
      <c r="E33" s="5"/>
      <c r="F33" s="6"/>
      <c r="G33" s="5"/>
      <c r="H33" s="5"/>
      <c r="I33" s="7">
        <f>SUM(I34:I39)</f>
        <v>14917.431155999999</v>
      </c>
      <c r="J33" s="8"/>
    </row>
    <row r="34" spans="1:10" s="26" customFormat="1" ht="48" customHeight="1" x14ac:dyDescent="0.2">
      <c r="A34" s="31" t="s">
        <v>89</v>
      </c>
      <c r="B34" s="33" t="s">
        <v>90</v>
      </c>
      <c r="C34" s="31" t="s">
        <v>22</v>
      </c>
      <c r="D34" s="31" t="s">
        <v>91</v>
      </c>
      <c r="E34" s="34" t="s">
        <v>92</v>
      </c>
      <c r="F34" s="33">
        <v>5</v>
      </c>
      <c r="G34" s="24">
        <v>959.66</v>
      </c>
      <c r="H34" s="23">
        <f t="shared" ref="H34:H37" si="8">(G34*1.26)</f>
        <v>1209.1715999999999</v>
      </c>
      <c r="I34" s="24">
        <f t="shared" ref="I34:I37" si="9">(F34*H34)</f>
        <v>6045.8579999999993</v>
      </c>
      <c r="J34" s="25">
        <f>(I34/I33)</f>
        <v>0.4052881449074609</v>
      </c>
    </row>
    <row r="35" spans="1:10" ht="48" customHeight="1" x14ac:dyDescent="0.2">
      <c r="A35" s="9" t="s">
        <v>93</v>
      </c>
      <c r="B35" s="11" t="s">
        <v>94</v>
      </c>
      <c r="C35" s="9" t="s">
        <v>22</v>
      </c>
      <c r="D35" s="9" t="s">
        <v>95</v>
      </c>
      <c r="E35" s="10" t="s">
        <v>50</v>
      </c>
      <c r="F35" s="11">
        <v>19.98</v>
      </c>
      <c r="G35" s="12">
        <v>16</v>
      </c>
      <c r="H35" s="23">
        <f t="shared" si="8"/>
        <v>20.16</v>
      </c>
      <c r="I35" s="24">
        <f t="shared" si="9"/>
        <v>402.79680000000002</v>
      </c>
      <c r="J35" s="25">
        <f>(I35/I33)</f>
        <v>2.7001753571893612E-2</v>
      </c>
    </row>
    <row r="36" spans="1:10" ht="48" customHeight="1" x14ac:dyDescent="0.2">
      <c r="A36" s="9" t="s">
        <v>96</v>
      </c>
      <c r="B36" s="11" t="s">
        <v>97</v>
      </c>
      <c r="C36" s="9" t="s">
        <v>22</v>
      </c>
      <c r="D36" s="9" t="s">
        <v>98</v>
      </c>
      <c r="E36" s="10" t="s">
        <v>50</v>
      </c>
      <c r="F36" s="11">
        <v>19.98</v>
      </c>
      <c r="G36" s="12">
        <v>32.97</v>
      </c>
      <c r="H36" s="23">
        <f t="shared" si="8"/>
        <v>41.542200000000001</v>
      </c>
      <c r="I36" s="24">
        <f t="shared" si="9"/>
        <v>830.01315600000009</v>
      </c>
      <c r="J36" s="25">
        <f>(I36/I33)</f>
        <v>5.564048845408328E-2</v>
      </c>
    </row>
    <row r="37" spans="1:10" s="26" customFormat="1" ht="48" customHeight="1" x14ac:dyDescent="0.2">
      <c r="A37" s="31" t="s">
        <v>99</v>
      </c>
      <c r="B37" s="33" t="s">
        <v>100</v>
      </c>
      <c r="C37" s="31" t="s">
        <v>22</v>
      </c>
      <c r="D37" s="31" t="s">
        <v>101</v>
      </c>
      <c r="E37" s="34" t="s">
        <v>28</v>
      </c>
      <c r="F37" s="33">
        <v>96</v>
      </c>
      <c r="G37" s="24">
        <v>45.88</v>
      </c>
      <c r="H37" s="23">
        <f t="shared" si="8"/>
        <v>57.808800000000005</v>
      </c>
      <c r="I37" s="24">
        <f t="shared" si="9"/>
        <v>5549.6448</v>
      </c>
      <c r="J37" s="25">
        <f>(I37/I33)</f>
        <v>0.37202416032386754</v>
      </c>
    </row>
    <row r="38" spans="1:10" s="26" customFormat="1" ht="39.75" customHeight="1" x14ac:dyDescent="0.25">
      <c r="A38" s="31" t="s">
        <v>130</v>
      </c>
      <c r="B38" s="35" t="s">
        <v>132</v>
      </c>
      <c r="C38" s="31" t="s">
        <v>22</v>
      </c>
      <c r="D38" s="32" t="s">
        <v>129</v>
      </c>
      <c r="E38" s="22" t="s">
        <v>28</v>
      </c>
      <c r="F38" s="21">
        <v>36</v>
      </c>
      <c r="G38" s="23">
        <v>32.44</v>
      </c>
      <c r="H38" s="23">
        <f t="shared" ref="H38" si="10">(G38*1.26)</f>
        <v>40.874399999999994</v>
      </c>
      <c r="I38" s="24">
        <f t="shared" ref="I38:I39" si="11">(F38*H38)</f>
        <v>1471.4783999999997</v>
      </c>
      <c r="J38" s="25">
        <f>(I38/I34)</f>
        <v>0.24338619927891128</v>
      </c>
    </row>
    <row r="39" spans="1:10" ht="36" customHeight="1" x14ac:dyDescent="0.2">
      <c r="A39" s="31" t="s">
        <v>131</v>
      </c>
      <c r="B39" s="11" t="s">
        <v>102</v>
      </c>
      <c r="C39" s="9" t="s">
        <v>22</v>
      </c>
      <c r="D39" s="9" t="s">
        <v>103</v>
      </c>
      <c r="E39" s="10" t="s">
        <v>50</v>
      </c>
      <c r="F39" s="11">
        <v>12</v>
      </c>
      <c r="G39" s="12">
        <v>40.85</v>
      </c>
      <c r="H39" s="12">
        <v>51.47</v>
      </c>
      <c r="I39" s="24">
        <f t="shared" si="11"/>
        <v>617.64</v>
      </c>
      <c r="J39" s="25">
        <f>(I39/I33)</f>
        <v>4.1403911540867179E-2</v>
      </c>
    </row>
    <row r="40" spans="1:10" ht="24" customHeight="1" x14ac:dyDescent="0.2">
      <c r="A40" s="5" t="s">
        <v>104</v>
      </c>
      <c r="B40" s="5"/>
      <c r="C40" s="5"/>
      <c r="D40" s="5" t="s">
        <v>105</v>
      </c>
      <c r="E40" s="5"/>
      <c r="F40" s="6"/>
      <c r="G40" s="5"/>
      <c r="H40" s="5"/>
      <c r="I40" s="7">
        <f>SUM(I41)</f>
        <v>278.52854400000001</v>
      </c>
      <c r="J40" s="8"/>
    </row>
    <row r="41" spans="1:10" ht="24" customHeight="1" x14ac:dyDescent="0.2">
      <c r="A41" s="9" t="s">
        <v>106</v>
      </c>
      <c r="B41" s="11" t="s">
        <v>107</v>
      </c>
      <c r="C41" s="9" t="s">
        <v>22</v>
      </c>
      <c r="D41" s="9" t="s">
        <v>108</v>
      </c>
      <c r="E41" s="10" t="s">
        <v>50</v>
      </c>
      <c r="F41" s="11">
        <v>10.08</v>
      </c>
      <c r="G41" s="12">
        <v>21.93</v>
      </c>
      <c r="H41" s="23">
        <f>(G41*1.26)</f>
        <v>27.631799999999998</v>
      </c>
      <c r="I41" s="24">
        <f>(F41*H41)</f>
        <v>278.52854400000001</v>
      </c>
      <c r="J41" s="25">
        <f>(I41/I40)</f>
        <v>1</v>
      </c>
    </row>
    <row r="42" spans="1:10" ht="24" customHeight="1" x14ac:dyDescent="0.2">
      <c r="A42" s="5" t="s">
        <v>109</v>
      </c>
      <c r="B42" s="5"/>
      <c r="C42" s="5"/>
      <c r="D42" s="5" t="s">
        <v>110</v>
      </c>
      <c r="E42" s="5"/>
      <c r="F42" s="6"/>
      <c r="G42" s="5"/>
      <c r="H42" s="5"/>
      <c r="I42" s="7">
        <f>SUM(I43:I45)</f>
        <v>22347.44442</v>
      </c>
      <c r="J42" s="8"/>
    </row>
    <row r="43" spans="1:10" ht="24" customHeight="1" x14ac:dyDescent="0.2">
      <c r="A43" s="9" t="s">
        <v>111</v>
      </c>
      <c r="B43" s="11" t="s">
        <v>112</v>
      </c>
      <c r="C43" s="9" t="s">
        <v>22</v>
      </c>
      <c r="D43" s="9" t="s">
        <v>113</v>
      </c>
      <c r="E43" s="10" t="s">
        <v>50</v>
      </c>
      <c r="F43" s="11">
        <v>891.4</v>
      </c>
      <c r="G43" s="12">
        <v>2.44</v>
      </c>
      <c r="H43" s="23">
        <f t="shared" ref="H43:H45" si="12">(G43*1.26)</f>
        <v>3.0743999999999998</v>
      </c>
      <c r="I43" s="24">
        <f t="shared" ref="I43:I49" si="13">(F43*H43)</f>
        <v>2740.5201599999996</v>
      </c>
      <c r="J43" s="25">
        <f t="shared" ref="J43" si="14">(I43/I42)</f>
        <v>0.12263237390792443</v>
      </c>
    </row>
    <row r="44" spans="1:10" ht="24" customHeight="1" x14ac:dyDescent="0.2">
      <c r="A44" s="9" t="s">
        <v>114</v>
      </c>
      <c r="B44" s="11" t="s">
        <v>115</v>
      </c>
      <c r="C44" s="9" t="s">
        <v>22</v>
      </c>
      <c r="D44" s="9" t="s">
        <v>116</v>
      </c>
      <c r="E44" s="10" t="s">
        <v>50</v>
      </c>
      <c r="F44" s="11">
        <v>409.5</v>
      </c>
      <c r="G44" s="12">
        <v>10.050000000000001</v>
      </c>
      <c r="H44" s="23">
        <f t="shared" si="12"/>
        <v>12.663</v>
      </c>
      <c r="I44" s="24">
        <f t="shared" si="13"/>
        <v>5185.4984999999997</v>
      </c>
      <c r="J44" s="25">
        <f>(I44/I42)</f>
        <v>0.23203988798644026</v>
      </c>
    </row>
    <row r="45" spans="1:10" ht="24" customHeight="1" x14ac:dyDescent="0.2">
      <c r="A45" s="9" t="s">
        <v>117</v>
      </c>
      <c r="B45" s="11" t="s">
        <v>118</v>
      </c>
      <c r="C45" s="9" t="s">
        <v>22</v>
      </c>
      <c r="D45" s="9" t="s">
        <v>119</v>
      </c>
      <c r="E45" s="10" t="s">
        <v>50</v>
      </c>
      <c r="F45" s="11">
        <v>891.4</v>
      </c>
      <c r="G45" s="12">
        <v>12.84</v>
      </c>
      <c r="H45" s="23">
        <f t="shared" si="12"/>
        <v>16.1784</v>
      </c>
      <c r="I45" s="24">
        <f t="shared" si="13"/>
        <v>14421.42576</v>
      </c>
      <c r="J45" s="25">
        <f>(I45/I42)</f>
        <v>0.64532773810563526</v>
      </c>
    </row>
    <row r="46" spans="1:10" ht="24" customHeight="1" x14ac:dyDescent="0.2">
      <c r="A46" s="5" t="s">
        <v>120</v>
      </c>
      <c r="B46" s="5"/>
      <c r="C46" s="5"/>
      <c r="D46" s="5" t="s">
        <v>121</v>
      </c>
      <c r="E46" s="5"/>
      <c r="F46" s="6"/>
      <c r="G46" s="5"/>
      <c r="H46" s="5"/>
      <c r="I46" s="7">
        <f>SUM(I47:I49)</f>
        <v>4915.3</v>
      </c>
      <c r="J46" s="8"/>
    </row>
    <row r="47" spans="1:10" s="38" customFormat="1" ht="24" customHeight="1" x14ac:dyDescent="0.2">
      <c r="A47" s="39" t="s">
        <v>141</v>
      </c>
      <c r="B47" s="39" t="s">
        <v>142</v>
      </c>
      <c r="C47" s="39" t="s">
        <v>142</v>
      </c>
      <c r="D47" s="43" t="s">
        <v>144</v>
      </c>
      <c r="E47" s="41" t="s">
        <v>125</v>
      </c>
      <c r="F47" s="44">
        <v>10</v>
      </c>
      <c r="G47" s="42">
        <v>195</v>
      </c>
      <c r="H47" s="42">
        <v>245.7</v>
      </c>
      <c r="I47" s="24">
        <f>(F47*H47)</f>
        <v>2457</v>
      </c>
      <c r="J47" s="25">
        <f>(I47/I46)</f>
        <v>0.49986775985189102</v>
      </c>
    </row>
    <row r="48" spans="1:10" s="38" customFormat="1" ht="24" customHeight="1" x14ac:dyDescent="0.2">
      <c r="A48" s="39"/>
      <c r="B48" s="39">
        <v>93144</v>
      </c>
      <c r="C48" s="9" t="s">
        <v>22</v>
      </c>
      <c r="D48" s="36" t="s">
        <v>143</v>
      </c>
      <c r="E48" s="41" t="s">
        <v>125</v>
      </c>
      <c r="F48" s="44">
        <v>10</v>
      </c>
      <c r="G48" s="42">
        <v>195.1</v>
      </c>
      <c r="H48" s="42">
        <v>245.83</v>
      </c>
      <c r="I48" s="24">
        <f t="shared" si="13"/>
        <v>2458.3000000000002</v>
      </c>
      <c r="J48" s="25">
        <f>(I48/I46)</f>
        <v>0.50013224014810898</v>
      </c>
    </row>
    <row r="49" spans="1:10" ht="36" customHeight="1" x14ac:dyDescent="0.2">
      <c r="A49" s="9"/>
      <c r="B49" s="11"/>
      <c r="C49" s="9"/>
      <c r="D49" s="37"/>
      <c r="E49" s="10"/>
      <c r="F49" s="11"/>
      <c r="G49" s="12"/>
      <c r="H49" s="12"/>
      <c r="I49" s="24">
        <f t="shared" si="13"/>
        <v>0</v>
      </c>
      <c r="J49" s="25">
        <f>(I49/I46)</f>
        <v>0</v>
      </c>
    </row>
    <row r="50" spans="1:10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x14ac:dyDescent="0.2">
      <c r="A51" s="45"/>
      <c r="B51" s="45"/>
      <c r="C51" s="45"/>
      <c r="D51" s="16"/>
      <c r="E51" s="15"/>
      <c r="F51" s="46"/>
      <c r="G51" s="45"/>
      <c r="H51" s="47"/>
      <c r="I51" s="45"/>
      <c r="J51" s="45"/>
    </row>
    <row r="52" spans="1:10" x14ac:dyDescent="0.2">
      <c r="A52" s="45"/>
      <c r="B52" s="45"/>
      <c r="C52" s="45"/>
      <c r="D52" s="16"/>
      <c r="E52" s="15"/>
      <c r="F52" s="46"/>
      <c r="G52" s="45"/>
      <c r="H52" s="47"/>
      <c r="I52" s="45"/>
      <c r="J52" s="45"/>
    </row>
    <row r="53" spans="1:10" x14ac:dyDescent="0.2">
      <c r="A53" s="45"/>
      <c r="B53" s="45"/>
      <c r="C53" s="45"/>
      <c r="D53" s="16"/>
      <c r="E53" s="15"/>
      <c r="F53" s="46" t="s">
        <v>122</v>
      </c>
      <c r="G53" s="45"/>
      <c r="H53" s="47">
        <f>SUM(I6+I12+I24+I33+I40+I42+I46)</f>
        <v>63117.092452000004</v>
      </c>
      <c r="I53" s="45"/>
      <c r="J53" s="45"/>
    </row>
    <row r="54" spans="1:10" ht="60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69.95" customHeight="1" x14ac:dyDescent="0.2">
      <c r="A55" s="48" t="s">
        <v>123</v>
      </c>
      <c r="B55" s="49"/>
      <c r="C55" s="49"/>
      <c r="D55" s="49"/>
      <c r="E55" s="49"/>
      <c r="F55" s="49"/>
      <c r="G55" s="49"/>
      <c r="H55" s="49"/>
      <c r="I55" s="49"/>
      <c r="J55" s="49"/>
    </row>
  </sheetData>
  <mergeCells count="17">
    <mergeCell ref="E1:F1"/>
    <mergeCell ref="G1:H1"/>
    <mergeCell ref="I1:J1"/>
    <mergeCell ref="E2:F2"/>
    <mergeCell ref="G2:H2"/>
    <mergeCell ref="I2:J2"/>
    <mergeCell ref="A53:C53"/>
    <mergeCell ref="F53:G53"/>
    <mergeCell ref="H53:J53"/>
    <mergeCell ref="A55:J55"/>
    <mergeCell ref="A4:J4"/>
    <mergeCell ref="A51:C51"/>
    <mergeCell ref="F51:G51"/>
    <mergeCell ref="H51:J51"/>
    <mergeCell ref="A52:C52"/>
    <mergeCell ref="F52:G52"/>
    <mergeCell ref="H52:J52"/>
  </mergeCells>
  <pageMargins left="0.5" right="0.5" top="1" bottom="1" header="0.5" footer="0.5"/>
  <pageSetup paperSize="9" scale="75" fitToHeight="0" orientation="landscape" r:id="rId1"/>
  <headerFooter>
    <oddHeader>&amp;L &amp;CMunicípio de Céu Azul
CNPJ: 76.206.473/0001-01 &amp;R</oddHeader>
    <oddFooter>&amp;L &amp;CAvenida Nilo Humberto Deitos - Bairro Centro - Céu Azul / PR
(45) 3266-1122 / planejamento@netceu.com.br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2021-09-10T12:20:24Z</cp:lastPrinted>
  <dcterms:created xsi:type="dcterms:W3CDTF">2020-10-06T20:11:42Z</dcterms:created>
  <dcterms:modified xsi:type="dcterms:W3CDTF">2021-09-10T13:09:04Z</dcterms:modified>
</cp:coreProperties>
</file>